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<sst xmlns="http://schemas.openxmlformats.org/spreadsheetml/2006/main" count="1352" uniqueCount="78">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</sst>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52" sqref="L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33901.4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>
        <v>16950.7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36653.50000000001</v>
      </c>
      <c r="C8" s="40">
        <v>67280.1</v>
      </c>
      <c r="D8" s="43">
        <v>10501.2</v>
      </c>
      <c r="E8" s="55">
        <v>4605.8</v>
      </c>
      <c r="F8" s="55">
        <v>1788.2</v>
      </c>
      <c r="G8" s="55">
        <v>2382.9</v>
      </c>
      <c r="H8" s="55">
        <v>0</v>
      </c>
      <c r="I8" s="55">
        <v>0</v>
      </c>
      <c r="J8" s="56">
        <v>11918.7</v>
      </c>
      <c r="K8" s="55">
        <v>1308.2</v>
      </c>
      <c r="L8" s="55">
        <v>2090.6</v>
      </c>
      <c r="M8" s="55">
        <v>2057.9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123043.6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2997.7000000000003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6932.6</v>
      </c>
      <c r="K9" s="24">
        <f t="shared" si="0"/>
        <v>8711.7</v>
      </c>
      <c r="L9" s="24">
        <f t="shared" si="0"/>
        <v>14693.2</v>
      </c>
      <c r="M9" s="24">
        <f t="shared" si="0"/>
        <v>17726.4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64108.1</v>
      </c>
      <c r="AG9" s="50">
        <f>AG10+AG15+AG24+AG33+AG47+AG52+AG54+AG61+AG62+AG71+AG72+AG76+AG88+AG81+AG83+AG82+AG69+AG89+AG91+AG90+AG70+AG40+AG92</f>
        <v>137251.09999999998</v>
      </c>
      <c r="AH9" s="49"/>
      <c r="AI9" s="49"/>
    </row>
    <row r="10" spans="1:33" ht="15.75">
      <c r="A10" s="4" t="s">
        <v>4</v>
      </c>
      <c r="B10" s="22">
        <f>5873.5+50+90.5</f>
        <v>6014</v>
      </c>
      <c r="C10" s="22">
        <v>3724.3</v>
      </c>
      <c r="D10" s="22"/>
      <c r="E10" s="22">
        <v>18.3</v>
      </c>
      <c r="F10" s="22">
        <v>110.5</v>
      </c>
      <c r="G10" s="22"/>
      <c r="H10" s="22"/>
      <c r="I10" s="22"/>
      <c r="J10" s="25">
        <v>188.1</v>
      </c>
      <c r="K10" s="22">
        <v>402.8</v>
      </c>
      <c r="L10" s="22">
        <v>2029.1</v>
      </c>
      <c r="M10" s="22">
        <v>613.1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3361.9</v>
      </c>
      <c r="AG10" s="27">
        <f>B10+C10-AF10</f>
        <v>6376.4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>
        <v>16.6</v>
      </c>
      <c r="K11" s="22"/>
      <c r="L11" s="22">
        <v>1957</v>
      </c>
      <c r="M11" s="22">
        <v>554.4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2528</v>
      </c>
      <c r="AG11" s="27">
        <f>B11+C11-AF11</f>
        <v>4467.5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>
        <v>24.2</v>
      </c>
      <c r="G12" s="22"/>
      <c r="H12" s="22"/>
      <c r="I12" s="22"/>
      <c r="J12" s="26"/>
      <c r="K12" s="22">
        <v>203.9</v>
      </c>
      <c r="L12" s="22">
        <v>4.7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232.79999999999998</v>
      </c>
      <c r="AG12" s="27">
        <f>B12+C12-AF12</f>
        <v>322.5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515.6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86.3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171.5</v>
      </c>
      <c r="K14" s="22">
        <f t="shared" si="2"/>
        <v>198.9</v>
      </c>
      <c r="L14" s="22">
        <f t="shared" si="2"/>
        <v>67.3999999999999</v>
      </c>
      <c r="M14" s="22">
        <f t="shared" si="2"/>
        <v>58.700000000000045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601.0999999999999</v>
      </c>
      <c r="AG14" s="27">
        <f>AG10-AG11-AG12-AG13</f>
        <v>1586.3999999999996</v>
      </c>
    </row>
    <row r="15" spans="1:33" ht="15" customHeight="1">
      <c r="A15" s="4" t="s">
        <v>6</v>
      </c>
      <c r="B15" s="22">
        <f>43565.4-1039.7</f>
        <v>42525.700000000004</v>
      </c>
      <c r="C15" s="22">
        <v>39747.1</v>
      </c>
      <c r="D15" s="44"/>
      <c r="E15" s="44">
        <v>177.3</v>
      </c>
      <c r="F15" s="22">
        <v>463</v>
      </c>
      <c r="G15" s="22"/>
      <c r="H15" s="22"/>
      <c r="I15" s="22"/>
      <c r="J15" s="26">
        <v>937.8</v>
      </c>
      <c r="K15" s="22">
        <v>2899.3</v>
      </c>
      <c r="L15" s="22"/>
      <c r="M15" s="22">
        <v>14312.5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18789.9</v>
      </c>
      <c r="AG15" s="27">
        <f aca="true" t="shared" si="3" ref="AG15:AG31">B15+C15-AF15</f>
        <v>63482.9</v>
      </c>
    </row>
    <row r="16" spans="1:34" s="70" customFormat="1" ht="15" customHeight="1">
      <c r="A16" s="65" t="s">
        <v>46</v>
      </c>
      <c r="B16" s="66">
        <f>16304.9+3218.5</f>
        <v>19523.4</v>
      </c>
      <c r="C16" s="66">
        <v>13877.7</v>
      </c>
      <c r="D16" s="67"/>
      <c r="E16" s="67">
        <v>177.3</v>
      </c>
      <c r="F16" s="66">
        <v>7.2</v>
      </c>
      <c r="G16" s="66"/>
      <c r="H16" s="66"/>
      <c r="I16" s="66"/>
      <c r="J16" s="68"/>
      <c r="K16" s="66">
        <v>1163.8</v>
      </c>
      <c r="L16" s="66"/>
      <c r="M16" s="66">
        <v>6492.4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7840.7</v>
      </c>
      <c r="AG16" s="71">
        <f t="shared" si="3"/>
        <v>25560.400000000005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>
        <v>12435.9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12435.9</v>
      </c>
      <c r="AG17" s="27">
        <f t="shared" si="3"/>
        <v>18950.200000000004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>
        <v>3</v>
      </c>
      <c r="L18" s="22"/>
      <c r="M18" s="22">
        <v>4.1</v>
      </c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8.8</v>
      </c>
      <c r="AG18" s="27">
        <f t="shared" si="3"/>
        <v>11.3</v>
      </c>
    </row>
    <row r="19" spans="1:33" ht="15.75">
      <c r="A19" s="3" t="s">
        <v>1</v>
      </c>
      <c r="B19" s="22">
        <f>2059.8-1469.9</f>
        <v>589.9000000000001</v>
      </c>
      <c r="C19" s="22">
        <v>4302.8</v>
      </c>
      <c r="D19" s="22"/>
      <c r="E19" s="22">
        <v>0.3</v>
      </c>
      <c r="F19" s="22">
        <v>81</v>
      </c>
      <c r="G19" s="22"/>
      <c r="H19" s="22"/>
      <c r="I19" s="22"/>
      <c r="J19" s="26">
        <v>56.5</v>
      </c>
      <c r="K19" s="22">
        <v>1402.9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1540.7</v>
      </c>
      <c r="AG19" s="27">
        <f t="shared" si="3"/>
        <v>3352.000000000001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>
        <v>82.5</v>
      </c>
      <c r="G20" s="22"/>
      <c r="H20" s="22"/>
      <c r="I20" s="22"/>
      <c r="J20" s="26">
        <v>90.1</v>
      </c>
      <c r="K20" s="22">
        <v>1208.9</v>
      </c>
      <c r="L20" s="22"/>
      <c r="M20" s="22">
        <v>434.2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1984.6000000000001</v>
      </c>
      <c r="AG20" s="27">
        <f t="shared" si="3"/>
        <v>34881.3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>
        <v>3.4</v>
      </c>
      <c r="G21" s="22"/>
      <c r="H21" s="22"/>
      <c r="I21" s="22"/>
      <c r="J21" s="26"/>
      <c r="K21" s="22">
        <v>6.7</v>
      </c>
      <c r="L21" s="22"/>
      <c r="M21" s="22">
        <v>172.1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182.2</v>
      </c>
      <c r="AG21" s="27">
        <f t="shared" si="3"/>
        <v>1667.1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1425.4000000000037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296.1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791.1999999999999</v>
      </c>
      <c r="K23" s="22">
        <f t="shared" si="4"/>
        <v>277.8</v>
      </c>
      <c r="L23" s="22">
        <f t="shared" si="4"/>
        <v>0</v>
      </c>
      <c r="M23" s="22">
        <f t="shared" si="4"/>
        <v>1266.2000000000005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2637.7000000000003</v>
      </c>
      <c r="AG23" s="27">
        <f t="shared" si="3"/>
        <v>4621.000000000004</v>
      </c>
    </row>
    <row r="24" spans="1:33" ht="15" customHeight="1">
      <c r="A24" s="4" t="s">
        <v>7</v>
      </c>
      <c r="B24" s="22">
        <f>21416.6+425</f>
        <v>21841.6</v>
      </c>
      <c r="C24" s="22">
        <v>16025.6</v>
      </c>
      <c r="D24" s="22"/>
      <c r="E24" s="22"/>
      <c r="F24" s="22">
        <v>918.9</v>
      </c>
      <c r="G24" s="22"/>
      <c r="H24" s="22"/>
      <c r="I24" s="22"/>
      <c r="J24" s="26">
        <v>92.1</v>
      </c>
      <c r="K24" s="22"/>
      <c r="L24" s="22">
        <v>9626.1</v>
      </c>
      <c r="M24" s="22">
        <v>260.8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10897.9</v>
      </c>
      <c r="AG24" s="27">
        <f t="shared" si="3"/>
        <v>26969.299999999996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>
        <v>918.9</v>
      </c>
      <c r="G25" s="66"/>
      <c r="H25" s="66"/>
      <c r="I25" s="66"/>
      <c r="J25" s="68">
        <v>92.1</v>
      </c>
      <c r="K25" s="66"/>
      <c r="L25" s="66">
        <v>9429.1</v>
      </c>
      <c r="M25" s="66">
        <v>257.7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10697.800000000001</v>
      </c>
      <c r="AG25" s="71">
        <f t="shared" si="3"/>
        <v>16880.4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>
        <v>6897.7</v>
      </c>
      <c r="M26" s="22">
        <v>28.8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6926.5</v>
      </c>
      <c r="AG26" s="27">
        <f t="shared" si="3"/>
        <v>10644.5</v>
      </c>
      <c r="AH26" s="6"/>
    </row>
    <row r="27" spans="1:33" ht="15.75">
      <c r="A27" s="3" t="s">
        <v>3</v>
      </c>
      <c r="B27" s="22">
        <f>916.8-8</f>
        <v>908.8</v>
      </c>
      <c r="C27" s="22">
        <v>1381.3</v>
      </c>
      <c r="D27" s="22"/>
      <c r="E27" s="22"/>
      <c r="F27" s="22">
        <v>26.9</v>
      </c>
      <c r="G27" s="22"/>
      <c r="H27" s="22"/>
      <c r="I27" s="22"/>
      <c r="J27" s="26">
        <v>81.3</v>
      </c>
      <c r="K27" s="22"/>
      <c r="L27" s="22">
        <v>599</v>
      </c>
      <c r="M27" s="22">
        <v>22.6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729.8000000000001</v>
      </c>
      <c r="AG27" s="27">
        <f t="shared" si="3"/>
        <v>1560.2999999999997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>
        <v>28.4</v>
      </c>
      <c r="G28" s="22"/>
      <c r="H28" s="22"/>
      <c r="I28" s="22"/>
      <c r="J28" s="26"/>
      <c r="K28" s="22"/>
      <c r="L28" s="22">
        <v>76.3</v>
      </c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104.69999999999999</v>
      </c>
      <c r="AG28" s="27">
        <f t="shared" si="3"/>
        <v>384.3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>
        <v>811.8</v>
      </c>
      <c r="G29" s="22"/>
      <c r="H29" s="22"/>
      <c r="I29" s="22"/>
      <c r="J29" s="26">
        <v>10.8</v>
      </c>
      <c r="K29" s="22"/>
      <c r="L29" s="22">
        <v>1793.8</v>
      </c>
      <c r="M29" s="22">
        <v>175.6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2791.9999999999995</v>
      </c>
      <c r="AG29" s="27">
        <f t="shared" si="3"/>
        <v>6981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>
        <v>37.1</v>
      </c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37.1</v>
      </c>
      <c r="AG30" s="27">
        <f t="shared" si="3"/>
        <v>120.1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848.1999999999974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51.80000000000007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-3.552713678800501E-15</v>
      </c>
      <c r="K32" s="22">
        <f t="shared" si="5"/>
        <v>0</v>
      </c>
      <c r="L32" s="22">
        <f t="shared" si="5"/>
        <v>222.20000000000041</v>
      </c>
      <c r="M32" s="22">
        <f t="shared" si="5"/>
        <v>33.80000000000001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307.80000000000047</v>
      </c>
      <c r="AG32" s="27">
        <f>AG24-AG26-AG27-AG28-AG29-AG30-AG31</f>
        <v>7279.099999999997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>
        <v>221.9</v>
      </c>
      <c r="L33" s="22">
        <v>47.6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269.5</v>
      </c>
      <c r="AG33" s="27">
        <f aca="true" t="shared" si="6" ref="AG33:AG38">B33+C33-AF33</f>
        <v>671.3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>
        <v>46.6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46.6</v>
      </c>
      <c r="AG34" s="27">
        <f t="shared" si="6"/>
        <v>112.60000000000002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388.5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221.9</v>
      </c>
      <c r="L39" s="22">
        <f t="shared" si="7"/>
        <v>1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222.9</v>
      </c>
      <c r="AG39" s="27">
        <f>AG33-AG34-AG36-AG38-AG35-AG37</f>
        <v>153.79999999999993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>
        <v>66.2</v>
      </c>
      <c r="K40" s="22"/>
      <c r="L40" s="22"/>
      <c r="M40" s="22">
        <v>318.3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384.5</v>
      </c>
      <c r="AG40" s="27">
        <f aca="true" t="shared" si="8" ref="AG40:AG45">B40+C40-AF40</f>
        <v>618.7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>
        <v>258.8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258.8</v>
      </c>
      <c r="AG41" s="27">
        <f t="shared" si="8"/>
        <v>381.59999999999997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>
        <v>6.5</v>
      </c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16.3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>
        <v>66.2</v>
      </c>
      <c r="K44" s="22"/>
      <c r="L44" s="22"/>
      <c r="M44" s="22">
        <v>30.6</v>
      </c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96.80000000000001</v>
      </c>
      <c r="AG44" s="27">
        <f t="shared" si="8"/>
        <v>173.09999999999997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22.4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22.4</v>
      </c>
      <c r="AG46" s="27">
        <f>AG40-AG41-AG42-AG43-AG44-AG45</f>
        <v>47.7000000000001</v>
      </c>
    </row>
    <row r="47" spans="1:33" ht="17.25" customHeight="1">
      <c r="A47" s="4" t="s">
        <v>70</v>
      </c>
      <c r="B47" s="36">
        <f>974.5+5.8</f>
        <v>980.3</v>
      </c>
      <c r="C47" s="22">
        <v>1313.9</v>
      </c>
      <c r="D47" s="22"/>
      <c r="E47" s="28">
        <f>28.2+14.1</f>
        <v>42.3</v>
      </c>
      <c r="F47" s="28">
        <v>13.2</v>
      </c>
      <c r="G47" s="28"/>
      <c r="H47" s="28"/>
      <c r="I47" s="28"/>
      <c r="J47" s="29">
        <v>2</v>
      </c>
      <c r="K47" s="28"/>
      <c r="L47" s="28">
        <v>107.9</v>
      </c>
      <c r="M47" s="28">
        <v>173.1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338.5</v>
      </c>
      <c r="AG47" s="27">
        <f>B47+C47-AF47</f>
        <v>1955.6999999999998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>
        <v>27.9</v>
      </c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27.9</v>
      </c>
      <c r="AG48" s="27">
        <f>B48+C48-AF48</f>
        <v>27.300000000000004</v>
      </c>
    </row>
    <row r="49" spans="1:33" ht="15.75">
      <c r="A49" s="3" t="s">
        <v>17</v>
      </c>
      <c r="B49" s="22">
        <f>869.3+5.8</f>
        <v>875.0999999999999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>
        <v>2</v>
      </c>
      <c r="K49" s="22"/>
      <c r="L49" s="22">
        <v>80</v>
      </c>
      <c r="M49" s="22">
        <v>172.6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282.7</v>
      </c>
      <c r="AG49" s="27">
        <f>B49+C49-AF49</f>
        <v>1554.6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13.2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0.5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27.899999999999995</v>
      </c>
      <c r="AG51" s="27">
        <f>AG47-AG49-AG48</f>
        <v>373.7999999999999</v>
      </c>
    </row>
    <row r="52" spans="1:33" ht="15" customHeight="1">
      <c r="A52" s="4" t="s">
        <v>0</v>
      </c>
      <c r="B52" s="22">
        <f>6549.8+1000</f>
        <v>7549.8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>
        <v>5.6</v>
      </c>
      <c r="K52" s="22">
        <v>1655.8</v>
      </c>
      <c r="L52" s="22">
        <v>288.4</v>
      </c>
      <c r="M52" s="22">
        <v>73.2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3947.6</v>
      </c>
      <c r="AG52" s="27">
        <f aca="true" t="shared" si="12" ref="AG52:AG59">B52+C52-AF52</f>
        <v>6326.199999999999</v>
      </c>
    </row>
    <row r="53" spans="1:33" ht="15" customHeight="1">
      <c r="A53" s="3" t="s">
        <v>2</v>
      </c>
      <c r="B53" s="22">
        <f>1113.4-99.3</f>
        <v>1014.1000000000001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>
        <v>1.6</v>
      </c>
      <c r="K53" s="22"/>
      <c r="L53" s="22">
        <v>262.3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986</v>
      </c>
      <c r="AG53" s="27">
        <f t="shared" si="12"/>
        <v>1316.3000000000002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>
        <v>297.7</v>
      </c>
      <c r="K54" s="22">
        <v>2.3</v>
      </c>
      <c r="L54" s="22">
        <v>86.9</v>
      </c>
      <c r="M54" s="22">
        <v>1885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2328.7</v>
      </c>
      <c r="AG54" s="22">
        <f t="shared" si="12"/>
        <v>5841.3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1691.7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1691.7</v>
      </c>
      <c r="AG55" s="22">
        <f t="shared" si="12"/>
        <v>2487.5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>
        <v>98.1</v>
      </c>
      <c r="K57" s="22">
        <v>0.3</v>
      </c>
      <c r="L57" s="22">
        <v>46.7</v>
      </c>
      <c r="M57" s="22">
        <v>103.1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248.2</v>
      </c>
      <c r="AG57" s="22">
        <f t="shared" si="12"/>
        <v>1659.8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>
        <v>5.1</v>
      </c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0.5999999999999996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199.6</v>
      </c>
      <c r="K60" s="22">
        <f t="shared" si="13"/>
        <v>1.9999999999999998</v>
      </c>
      <c r="L60" s="22">
        <f t="shared" si="13"/>
        <v>40.2</v>
      </c>
      <c r="M60" s="22">
        <f t="shared" si="13"/>
        <v>85.09999999999997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383.69999999999976</v>
      </c>
      <c r="AG60" s="22">
        <f>AG54-AG55-AG57-AG59-AG56-AG58</f>
        <v>1693.4000000000003</v>
      </c>
    </row>
    <row r="61" spans="1:33" ht="15" customHeight="1">
      <c r="A61" s="4" t="s">
        <v>10</v>
      </c>
      <c r="B61" s="22">
        <f>124.3+40</f>
        <v>164.3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>
        <v>18.2</v>
      </c>
      <c r="L61" s="22">
        <v>6.1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</v>
      </c>
      <c r="AG61" s="22">
        <f aca="true" t="shared" si="15" ref="AG61:AG67">B61+C61-AF61</f>
        <v>337.70000000000005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>
        <v>94.7</v>
      </c>
      <c r="G62" s="22"/>
      <c r="H62" s="22"/>
      <c r="I62" s="22"/>
      <c r="J62" s="26">
        <v>3.2</v>
      </c>
      <c r="K62" s="22"/>
      <c r="L62" s="22">
        <v>625.8</v>
      </c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723.6999999999999</v>
      </c>
      <c r="AG62" s="22">
        <f t="shared" si="15"/>
        <v>2900.2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>
        <v>395.8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395.8</v>
      </c>
      <c r="AG63" s="22">
        <f t="shared" si="15"/>
        <v>843.5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>
        <v>2.8</v>
      </c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2.8</v>
      </c>
      <c r="AG64" s="22">
        <f t="shared" si="15"/>
        <v>6.3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>
        <v>10.4</v>
      </c>
      <c r="G65" s="22"/>
      <c r="H65" s="22"/>
      <c r="I65" s="22"/>
      <c r="J65" s="26"/>
      <c r="K65" s="22"/>
      <c r="L65" s="22">
        <v>3.3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13.7</v>
      </c>
      <c r="AG65" s="22">
        <f t="shared" si="15"/>
        <v>45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>
        <v>3.2</v>
      </c>
      <c r="G66" s="22"/>
      <c r="H66" s="22"/>
      <c r="I66" s="22"/>
      <c r="J66" s="26">
        <v>1.1</v>
      </c>
      <c r="K66" s="22"/>
      <c r="L66" s="22">
        <v>57.6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61.900000000000006</v>
      </c>
      <c r="AG66" s="22">
        <f t="shared" si="15"/>
        <v>418.30000000000007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81.1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2.1</v>
      </c>
      <c r="K68" s="22">
        <f t="shared" si="16"/>
        <v>0</v>
      </c>
      <c r="L68" s="22">
        <f t="shared" si="16"/>
        <v>166.29999999999993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249.49999999999991</v>
      </c>
      <c r="AG68" s="22">
        <f>AG62-AG63-AG66-AG67-AG65-AG64</f>
        <v>1547.0999999999997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>
        <v>966.2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966.2</v>
      </c>
      <c r="AG69" s="30">
        <f aca="true" t="shared" si="17" ref="AG69:AG92">B69+C69-AF69</f>
        <v>1219.2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1447.8-50-5.8-40</f>
        <v>1352</v>
      </c>
      <c r="C72" s="22">
        <v>1933.5</v>
      </c>
      <c r="D72" s="22"/>
      <c r="E72" s="22">
        <v>140.6</v>
      </c>
      <c r="F72" s="22">
        <v>18.4</v>
      </c>
      <c r="G72" s="22"/>
      <c r="H72" s="22"/>
      <c r="I72" s="22"/>
      <c r="J72" s="26">
        <v>146.5</v>
      </c>
      <c r="K72" s="22">
        <v>17.4</v>
      </c>
      <c r="L72" s="22">
        <v>19.2</v>
      </c>
      <c r="M72" s="22">
        <v>0.9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342.99999999999994</v>
      </c>
      <c r="AG72" s="30">
        <f t="shared" si="17"/>
        <v>2942.5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>
        <v>17.8</v>
      </c>
      <c r="G74" s="22"/>
      <c r="H74" s="22"/>
      <c r="I74" s="22"/>
      <c r="J74" s="26">
        <v>0.4</v>
      </c>
      <c r="K74" s="22">
        <v>11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153.9</v>
      </c>
      <c r="AG74" s="30">
        <f t="shared" si="17"/>
        <v>324.6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>
        <v>16.1</v>
      </c>
      <c r="K76" s="28"/>
      <c r="L76" s="28">
        <v>25.2</v>
      </c>
      <c r="M76" s="28">
        <v>0.5</v>
      </c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41.8</v>
      </c>
      <c r="AG76" s="30">
        <f t="shared" si="17"/>
        <v>567.2</v>
      </c>
    </row>
    <row r="77" spans="1:33" s="11" customFormat="1" ht="15.75">
      <c r="A77" s="3" t="s">
        <v>5</v>
      </c>
      <c r="B77" s="22">
        <f>73.2+1.2</f>
        <v>74.4</v>
      </c>
      <c r="C77" s="22">
        <v>4.4</v>
      </c>
      <c r="D77" s="22"/>
      <c r="E77" s="28"/>
      <c r="F77" s="28"/>
      <c r="G77" s="28"/>
      <c r="H77" s="28"/>
      <c r="I77" s="28"/>
      <c r="J77" s="29">
        <v>4.1</v>
      </c>
      <c r="K77" s="28"/>
      <c r="L77" s="28">
        <v>25.2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29.299999999999997</v>
      </c>
      <c r="AG77" s="30">
        <f t="shared" si="17"/>
        <v>49.500000000000014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>
        <v>3.2</v>
      </c>
      <c r="K80" s="28"/>
      <c r="L80" s="28"/>
      <c r="M80" s="28">
        <v>0.4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3.6</v>
      </c>
      <c r="AG80" s="30">
        <f t="shared" si="17"/>
        <v>11.8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>
        <v>20.8</v>
      </c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20.8</v>
      </c>
      <c r="AG81" s="30">
        <f t="shared" si="17"/>
        <v>186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>
        <v>600</v>
      </c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600</v>
      </c>
      <c r="AG88" s="22">
        <f t="shared" si="17"/>
        <v>0</v>
      </c>
      <c r="AH88" s="11"/>
    </row>
    <row r="89" spans="1:34" ht="15.75">
      <c r="A89" s="4" t="s">
        <v>45</v>
      </c>
      <c r="B89" s="22">
        <f>4721.7+3320</f>
        <v>8041.7</v>
      </c>
      <c r="C89" s="22">
        <v>4026.9</v>
      </c>
      <c r="D89" s="22">
        <v>204.5</v>
      </c>
      <c r="E89" s="22">
        <v>1021.7</v>
      </c>
      <c r="F89" s="22">
        <v>1367</v>
      </c>
      <c r="G89" s="22"/>
      <c r="H89" s="22"/>
      <c r="I89" s="22"/>
      <c r="J89" s="22">
        <v>395.7</v>
      </c>
      <c r="K89" s="22">
        <v>2551.8</v>
      </c>
      <c r="L89" s="22">
        <v>1830.9</v>
      </c>
      <c r="M89" s="22">
        <v>89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7460.6</v>
      </c>
      <c r="AG89" s="22">
        <f t="shared" si="17"/>
        <v>4608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f>22690.7-665.3</f>
        <v>22025.4</v>
      </c>
      <c r="C92" s="22">
        <v>335.3</v>
      </c>
      <c r="D92" s="22">
        <v>9442.7</v>
      </c>
      <c r="E92" s="22"/>
      <c r="F92" s="22">
        <v>12</v>
      </c>
      <c r="G92" s="22"/>
      <c r="H92" s="22"/>
      <c r="I92" s="22"/>
      <c r="J92" s="22">
        <f>8.6+2380.4</f>
        <v>2389</v>
      </c>
      <c r="K92" s="22">
        <v>942.2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12785.900000000001</v>
      </c>
      <c r="AG92" s="22">
        <f t="shared" si="17"/>
        <v>9574.8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123043.6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2997.7000000000003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6932.599999999999</v>
      </c>
      <c r="K94" s="42">
        <f t="shared" si="18"/>
        <v>8711.7</v>
      </c>
      <c r="L94" s="42">
        <f t="shared" si="18"/>
        <v>14693.2</v>
      </c>
      <c r="M94" s="42">
        <f t="shared" si="18"/>
        <v>17726.4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64108.1</v>
      </c>
      <c r="AG94" s="58">
        <f>AG10+AG15+AG24+AG33+AG47+AG52+AG54+AG61+AG62+AG69+AG71+AG72+AG76+AG81+AG82+AG83+AG88+AG89+AG90+AG91+AG70+AG40+AG92</f>
        <v>137251.09999999998</v>
      </c>
    </row>
    <row r="95" spans="1:33" ht="15.75">
      <c r="A95" s="3" t="s">
        <v>5</v>
      </c>
      <c r="B95" s="22">
        <f aca="true" t="shared" si="19" ref="B95:AD95">B11+B17+B26+B34+B55+B63+B73+B41+B77+B48</f>
        <v>54360.900000000016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20.700000000000003</v>
      </c>
      <c r="K95" s="22">
        <f t="shared" si="19"/>
        <v>0</v>
      </c>
      <c r="L95" s="22">
        <f t="shared" si="19"/>
        <v>9350.2</v>
      </c>
      <c r="M95" s="22">
        <f t="shared" si="19"/>
        <v>14969.599999999999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24340.5</v>
      </c>
      <c r="AG95" s="27">
        <f>B95+C95-AF95</f>
        <v>37983.10000000001</v>
      </c>
    </row>
    <row r="96" spans="1:33" ht="15.75">
      <c r="A96" s="3" t="s">
        <v>2</v>
      </c>
      <c r="B96" s="22">
        <f aca="true" t="shared" si="20" ref="B96:AD96">B12+B20+B29+B36+B57+B66+B44+B80+B74+B53</f>
        <v>17288.499999999996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939.5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271.5</v>
      </c>
      <c r="K96" s="22">
        <f t="shared" si="20"/>
        <v>1424.1000000000001</v>
      </c>
      <c r="L96" s="22">
        <f t="shared" si="20"/>
        <v>2165.1</v>
      </c>
      <c r="M96" s="22">
        <f t="shared" si="20"/>
        <v>743.9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6559.799999999999</v>
      </c>
      <c r="AG96" s="27">
        <f>B96+C96-AF96</f>
        <v>46477.19999999998</v>
      </c>
    </row>
    <row r="97" spans="1:33" ht="15.75">
      <c r="A97" s="3" t="s">
        <v>3</v>
      </c>
      <c r="B97" s="22">
        <f aca="true" t="shared" si="21" ref="B97:AA97">B18+B27+B42+B64+B78</f>
        <v>915.0999999999999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26.9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81.3</v>
      </c>
      <c r="K97" s="22">
        <f t="shared" si="21"/>
        <v>3</v>
      </c>
      <c r="L97" s="22">
        <f t="shared" si="21"/>
        <v>601.8</v>
      </c>
      <c r="M97" s="22">
        <f t="shared" si="21"/>
        <v>26.700000000000003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741.4</v>
      </c>
      <c r="AG97" s="27">
        <f>B97+C97-AF97</f>
        <v>1577.8999999999996</v>
      </c>
    </row>
    <row r="98" spans="1:33" ht="15.75">
      <c r="A98" s="3" t="s">
        <v>1</v>
      </c>
      <c r="B98" s="22">
        <f aca="true" t="shared" si="22" ref="B98:AD98">B19+B28+B65+B35+B43+B56+B79</f>
        <v>991.5000000000001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119.80000000000001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56.5</v>
      </c>
      <c r="K98" s="22">
        <f t="shared" si="22"/>
        <v>1402.9</v>
      </c>
      <c r="L98" s="22">
        <f t="shared" si="22"/>
        <v>79.6</v>
      </c>
      <c r="M98" s="22">
        <f t="shared" si="22"/>
        <v>6.5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1665.6</v>
      </c>
      <c r="AG98" s="27">
        <f>B98+C98-AF98</f>
        <v>3797.700000000001</v>
      </c>
    </row>
    <row r="99" spans="1:33" ht="15.75">
      <c r="A99" s="3" t="s">
        <v>17</v>
      </c>
      <c r="B99" s="22">
        <f aca="true" t="shared" si="23" ref="B99:X99">B21+B30+B49+B37+B58+B13+B75+B67</f>
        <v>2513.2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3.4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2</v>
      </c>
      <c r="K99" s="22">
        <f t="shared" si="23"/>
        <v>6.7</v>
      </c>
      <c r="L99" s="22">
        <f t="shared" si="23"/>
        <v>117.1</v>
      </c>
      <c r="M99" s="22">
        <f t="shared" si="23"/>
        <v>349.8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507.1</v>
      </c>
      <c r="AG99" s="27">
        <f>B99+C99-AF99</f>
        <v>3682.4999999999995</v>
      </c>
    </row>
    <row r="100" spans="1:33" ht="12.75">
      <c r="A100" s="1" t="s">
        <v>41</v>
      </c>
      <c r="B100" s="2">
        <f aca="true" t="shared" si="25" ref="B100:AD100">B94-B95-B96-B97-B98-B99</f>
        <v>46974.39999999999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1908.1000000000001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6500.599999999999</v>
      </c>
      <c r="K100" s="2">
        <f t="shared" si="25"/>
        <v>5875.000000000001</v>
      </c>
      <c r="L100" s="2">
        <f t="shared" si="25"/>
        <v>2379.4000000000005</v>
      </c>
      <c r="M100" s="2">
        <f t="shared" si="25"/>
        <v>1629.9000000000028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30293.700000000004</v>
      </c>
      <c r="AG100" s="2">
        <f>AG94-AG95-AG96-AG97-AG98-AG99</f>
        <v>43732.69999999998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2016-12-14T15:27:08Z</cp:lastPrinted>
  <dcterms:created xsi:type="dcterms:W3CDTF">2002-11-05T08:53:00Z</dcterms:created>
  <dcterms:modified xsi:type="dcterms:W3CDTF">2016-12-15T06:21:07Z</dcterms:modified>
  <cp:category/>
  <cp:version/>
  <cp:contentType/>
  <cp:contentStatus/>
</cp:coreProperties>
</file>